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<sst xmlns="http://schemas.openxmlformats.org/spreadsheetml/2006/main" count="24" uniqueCount="20">
  <si>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datum</t>
  </si>
  <si>
    <t>výkonnost komoditního koše k datu</t>
  </si>
  <si>
    <t>měsíční výkonnost* komoditního koše k datu</t>
  </si>
  <si>
    <t>zaznamenaná měsíční výkonnost** komoditního koše k datu</t>
  </si>
  <si>
    <t xml:space="preserve">** Pro zaznamenanou výkonnost (ZMV) komoditního koše platí: </t>
  </si>
  <si>
    <t xml:space="preserve">*** Kumulativní výkonnost (KV) komoditního koše se spočte jako: </t>
  </si>
  <si>
    <t xml:space="preserve">součin po sobě následujících ZMV (zvýšených o jedničku) od data počáteční hodnoty, známých k datu příslušného měsíčního ocenění. </t>
  </si>
  <si>
    <t>Od výsledného čísla se odečte jednička a KV se vyjádří v procentech.</t>
  </si>
  <si>
    <t>pomocný sloupec!!!</t>
  </si>
  <si>
    <t xml:space="preserve">Datum splatnosti Zajištěného fondu Optimo Komodity II je 16.8.2018. </t>
  </si>
  <si>
    <t>Vývoj výkonnosti podkladového koše komoditních indexů Zajištěného fondu Optimo Komodity II</t>
  </si>
  <si>
    <t>kumulativní výkonnost*** komoditního koše k datu</t>
  </si>
  <si>
    <t>* Měsíční výkonnost (MV) podkladového koše komoditních indexů se spočte jako:</t>
  </si>
  <si>
    <t>je-li MV komoditního koše:</t>
  </si>
  <si>
    <t>a)     nižší než 0 %, je ZMV komoditního koše rovna MV komoditního koše</t>
  </si>
  <si>
    <t>b)     vyšší nebo rovna 0 %, je ZMV komoditního koše rovna 75 % měsíční výkonnosti komoditního koše</t>
  </si>
  <si>
    <t>podíl hodnot komoditního koše k datu měsíčního ocenění a k datu předchozího měsíčního ocenění, snížený o jedničku a vyjádřený v procentech</t>
  </si>
  <si>
    <r>
      <t>Datum ročního ocenění.</t>
    </r>
    <r>
      <rPr>
        <sz val="10"/>
        <rFont val="Arial"/>
        <family val="2"/>
      </rPr>
      <t xml:space="preserve"> Výkonnost indexu je záporná, přesto je klientům k datu splatnosti fondu zajištěno zhodnocení nejméně 0%.</t>
    </r>
  </si>
  <si>
    <t>-38,80%</t>
  </si>
  <si>
    <t>-44,54%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</si>
</sst>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4" fontId="0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vertical="center" wrapText="1"/>
    </xf>
    <xf numFmtId="10" fontId="0" fillId="0" borderId="10" xfId="0" applyNumberFormat="1" applyFont="1" applyFill="1" applyBorder="1" applyAlignment="1">
      <alignment vertical="center"/>
    </xf>
    <xf numFmtId="10" fontId="5" fillId="0" borderId="10" xfId="0" applyNumberFormat="1" applyFont="1" applyFill="1" applyBorder="1" applyAlignment="1">
      <alignment vertical="center" wrapText="1"/>
    </xf>
    <xf numFmtId="10" fontId="5" fillId="0" borderId="10" xfId="0" applyNumberFormat="1" applyFont="1" applyFill="1" applyBorder="1" applyAlignment="1">
      <alignment vertical="center"/>
    </xf>
    <xf numFmtId="14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/>
    </xf>
    <xf numFmtId="14" fontId="1" fillId="35" borderId="10" xfId="0" applyNumberFormat="1" applyFont="1" applyFill="1" applyBorder="1" applyAlignment="1">
      <alignment horizontal="left" vertical="center"/>
    </xf>
    <xf numFmtId="2" fontId="9" fillId="35" borderId="10" xfId="0" applyNumberFormat="1" applyFont="1" applyFill="1" applyBorder="1" applyAlignment="1">
      <alignment horizontal="center" vertical="center"/>
    </xf>
    <xf numFmtId="10" fontId="9" fillId="35" borderId="10" xfId="0" applyNumberFormat="1" applyFont="1" applyFill="1" applyBorder="1" applyAlignment="1">
      <alignment vertical="center" wrapText="1"/>
    </xf>
    <xf numFmtId="10" fontId="9" fillId="35" borderId="10" xfId="0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35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vertical="center" wrapText="1"/>
    </xf>
    <xf numFmtId="10" fontId="5" fillId="0" borderId="0" xfId="0" applyNumberFormat="1" applyFont="1" applyFill="1" applyBorder="1" applyAlignment="1">
      <alignment vertical="center"/>
    </xf>
    <xf numFmtId="14" fontId="0" fillId="0" borderId="10" xfId="0" applyNumberFormat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49" fontId="9" fillId="35" borderId="10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46">
      <selection activeCell="F76" sqref="F76"/>
    </sheetView>
  </sheetViews>
  <sheetFormatPr defaultColWidth="9.140625" defaultRowHeight="12.75"/>
  <cols>
    <col min="1" max="1" width="15.7109375" style="0" customWidth="1"/>
    <col min="2" max="2" width="18.421875" style="0" customWidth="1"/>
    <col min="3" max="3" width="20.00390625" style="0" customWidth="1"/>
    <col min="4" max="4" width="19.140625" style="0" customWidth="1"/>
    <col min="5" max="5" width="17.8515625" style="0" customWidth="1"/>
    <col min="6" max="6" width="63.140625" style="0" customWidth="1"/>
    <col min="9" max="9" width="8.7109375" style="0" customWidth="1"/>
    <col min="10" max="10" width="9.140625" style="0" hidden="1" customWidth="1"/>
    <col min="11" max="11" width="9.140625" style="0" customWidth="1"/>
  </cols>
  <sheetData>
    <row r="1" spans="1:5" ht="12.75">
      <c r="A1" s="42" t="s">
        <v>10</v>
      </c>
      <c r="B1" s="43"/>
      <c r="C1" s="43"/>
      <c r="D1" s="43"/>
      <c r="E1" s="44"/>
    </row>
    <row r="2" spans="1:10" ht="51">
      <c r="A2" s="1" t="s">
        <v>0</v>
      </c>
      <c r="B2" s="2" t="s">
        <v>1</v>
      </c>
      <c r="C2" s="3" t="s">
        <v>2</v>
      </c>
      <c r="D2" s="3" t="s">
        <v>3</v>
      </c>
      <c r="E2" s="4" t="s">
        <v>11</v>
      </c>
      <c r="J2" t="s">
        <v>8</v>
      </c>
    </row>
    <row r="3" spans="1:6" ht="12.75">
      <c r="A3" s="14">
        <v>41130</v>
      </c>
      <c r="B3" s="15">
        <v>434.36</v>
      </c>
      <c r="C3" s="16"/>
      <c r="D3" s="16"/>
      <c r="E3" s="17"/>
      <c r="F3" s="12"/>
    </row>
    <row r="4" spans="1:10" ht="12.75">
      <c r="A4" s="14">
        <v>41162</v>
      </c>
      <c r="B4" s="15">
        <v>457.07</v>
      </c>
      <c r="C4" s="18">
        <f aca="true" t="shared" si="0" ref="C4:C10">(B4/B3)-1</f>
        <v>0.052283819872916526</v>
      </c>
      <c r="D4" s="18">
        <f>IF($C4&lt;0,$C4,0.75*$C4)</f>
        <v>0.039212864904687394</v>
      </c>
      <c r="E4" s="19">
        <f aca="true" t="shared" si="1" ref="E4:E11">J4-1</f>
        <v>0.03921286490468745</v>
      </c>
      <c r="G4" s="13"/>
      <c r="J4" s="13">
        <f>D4+1</f>
        <v>1.0392128649046875</v>
      </c>
    </row>
    <row r="5" spans="1:10" ht="12.75">
      <c r="A5" s="14">
        <v>41191</v>
      </c>
      <c r="B5" s="15">
        <v>462.31</v>
      </c>
      <c r="C5" s="18">
        <f t="shared" si="0"/>
        <v>0.011464327127135965</v>
      </c>
      <c r="D5" s="18">
        <f aca="true" t="shared" si="2" ref="D5:D48">IF($C5&lt;0,$C5,0.75*$C5)</f>
        <v>0.008598245345351974</v>
      </c>
      <c r="E5" s="19">
        <f t="shared" si="1"/>
        <v>0.04814827208318406</v>
      </c>
      <c r="G5" s="13"/>
      <c r="J5" s="13">
        <f aca="true" t="shared" si="3" ref="J5:J37">(D5+1)*J4</f>
        <v>1.048148272083184</v>
      </c>
    </row>
    <row r="6" spans="1:10" ht="12.75">
      <c r="A6" s="14">
        <v>41222</v>
      </c>
      <c r="B6" s="15">
        <v>448.74</v>
      </c>
      <c r="C6" s="18">
        <f t="shared" si="0"/>
        <v>-0.029352598905496352</v>
      </c>
      <c r="D6" s="18">
        <f t="shared" si="2"/>
        <v>-0.029352598905496352</v>
      </c>
      <c r="E6" s="19">
        <f t="shared" si="1"/>
        <v>0.01738239625923721</v>
      </c>
      <c r="G6" s="13"/>
      <c r="J6" s="13">
        <f t="shared" si="3"/>
        <v>1.0173823962592372</v>
      </c>
    </row>
    <row r="7" spans="1:10" ht="12.75">
      <c r="A7" s="14">
        <v>41253</v>
      </c>
      <c r="B7" s="15">
        <v>448.53</v>
      </c>
      <c r="C7" s="18">
        <f t="shared" si="0"/>
        <v>-0.0004679770022730789</v>
      </c>
      <c r="D7" s="18">
        <f t="shared" si="2"/>
        <v>-0.0004679770022730789</v>
      </c>
      <c r="E7" s="19">
        <f t="shared" si="1"/>
        <v>0.016906284695270335</v>
      </c>
      <c r="G7" s="13"/>
      <c r="J7" s="13">
        <f t="shared" si="3"/>
        <v>1.0169062846952703</v>
      </c>
    </row>
    <row r="8" spans="1:10" ht="12.75">
      <c r="A8" s="14">
        <v>41283</v>
      </c>
      <c r="B8" s="15">
        <v>430.99</v>
      </c>
      <c r="C8" s="18">
        <f t="shared" si="0"/>
        <v>-0.03910552248456056</v>
      </c>
      <c r="D8" s="18">
        <f t="shared" si="2"/>
        <v>-0.03910552248456056</v>
      </c>
      <c r="E8" s="19">
        <f t="shared" si="1"/>
        <v>-0.02286036688557147</v>
      </c>
      <c r="G8" s="13"/>
      <c r="J8" s="13">
        <f t="shared" si="3"/>
        <v>0.9771396331144285</v>
      </c>
    </row>
    <row r="9" spans="1:10" ht="12.75">
      <c r="A9" s="14">
        <v>41316</v>
      </c>
      <c r="B9" s="15">
        <v>435.05</v>
      </c>
      <c r="C9" s="18">
        <f t="shared" si="0"/>
        <v>0.009420172161767049</v>
      </c>
      <c r="D9" s="18">
        <f t="shared" si="2"/>
        <v>0.0070651291213252865</v>
      </c>
      <c r="E9" s="19">
        <f t="shared" si="1"/>
        <v>-0.015956749208053567</v>
      </c>
      <c r="G9" s="13"/>
      <c r="J9" s="13">
        <f t="shared" si="3"/>
        <v>0.9840432507919464</v>
      </c>
    </row>
    <row r="10" spans="1:10" ht="12.75">
      <c r="A10" s="14">
        <v>41344</v>
      </c>
      <c r="B10" s="15">
        <v>414.78</v>
      </c>
      <c r="C10" s="18">
        <f t="shared" si="0"/>
        <v>-0.046592345707390015</v>
      </c>
      <c r="D10" s="18">
        <f t="shared" si="2"/>
        <v>-0.046592345707390015</v>
      </c>
      <c r="E10" s="19">
        <f t="shared" si="1"/>
        <v>-0.06180563253997584</v>
      </c>
      <c r="G10" s="13"/>
      <c r="J10" s="13">
        <f t="shared" si="3"/>
        <v>0.9381943674600242</v>
      </c>
    </row>
    <row r="11" spans="1:10" ht="12.75">
      <c r="A11" s="20">
        <v>41373</v>
      </c>
      <c r="B11" s="21">
        <v>411.73</v>
      </c>
      <c r="C11" s="18">
        <f aca="true" t="shared" si="4" ref="C11:C17">(B11/B10)-1</f>
        <v>-0.007353295723033781</v>
      </c>
      <c r="D11" s="18">
        <f t="shared" si="2"/>
        <v>-0.007353295723033781</v>
      </c>
      <c r="E11" s="19">
        <f t="shared" si="1"/>
        <v>-0.06870445316959406</v>
      </c>
      <c r="J11" s="13">
        <f t="shared" si="3"/>
        <v>0.9312955468304059</v>
      </c>
    </row>
    <row r="12" spans="1:10" ht="12.75">
      <c r="A12" s="20">
        <v>41403</v>
      </c>
      <c r="B12" s="21">
        <v>384.72</v>
      </c>
      <c r="C12" s="18">
        <f t="shared" si="4"/>
        <v>-0.06560124353338348</v>
      </c>
      <c r="D12" s="18">
        <f t="shared" si="2"/>
        <v>-0.06560124353338348</v>
      </c>
      <c r="E12" s="19">
        <f aca="true" t="shared" si="5" ref="E12:E17">J12-1</f>
        <v>-0.129798599138771</v>
      </c>
      <c r="J12" s="13">
        <f t="shared" si="3"/>
        <v>0.870201400861229</v>
      </c>
    </row>
    <row r="13" spans="1:10" ht="12.75">
      <c r="A13" s="20">
        <v>41435</v>
      </c>
      <c r="B13" s="21">
        <v>377.09</v>
      </c>
      <c r="C13" s="18">
        <f t="shared" si="4"/>
        <v>-0.019832605531295622</v>
      </c>
      <c r="D13" s="18">
        <f t="shared" si="2"/>
        <v>-0.019832605531295622</v>
      </c>
      <c r="E13" s="19">
        <f t="shared" si="5"/>
        <v>-0.1470569602548326</v>
      </c>
      <c r="J13" s="13">
        <f t="shared" si="3"/>
        <v>0.8529430397451674</v>
      </c>
    </row>
    <row r="14" spans="1:10" ht="12.75">
      <c r="A14" s="20">
        <v>41464</v>
      </c>
      <c r="B14" s="21">
        <v>349.13</v>
      </c>
      <c r="C14" s="18">
        <f t="shared" si="4"/>
        <v>-0.07414675541647875</v>
      </c>
      <c r="D14" s="18">
        <f t="shared" si="2"/>
        <v>-0.07414675541647875</v>
      </c>
      <c r="E14" s="19">
        <f t="shared" si="5"/>
        <v>-0.21029991920700541</v>
      </c>
      <c r="J14" s="13">
        <f t="shared" si="3"/>
        <v>0.7897000807929946</v>
      </c>
    </row>
    <row r="15" spans="1:10" s="28" customFormat="1" ht="25.5">
      <c r="A15" s="23">
        <v>41495</v>
      </c>
      <c r="B15" s="24">
        <v>350.91</v>
      </c>
      <c r="C15" s="25">
        <f t="shared" si="4"/>
        <v>0.005098387420158668</v>
      </c>
      <c r="D15" s="25">
        <f t="shared" si="2"/>
        <v>0.0038237905651190007</v>
      </c>
      <c r="E15" s="26">
        <f t="shared" si="5"/>
        <v>-0.20728027148879535</v>
      </c>
      <c r="F15" s="29" t="s">
        <v>17</v>
      </c>
      <c r="G15" s="27"/>
      <c r="J15" s="27">
        <f t="shared" si="3"/>
        <v>0.7927197285112046</v>
      </c>
    </row>
    <row r="16" spans="1:10" ht="12.75">
      <c r="A16" s="20">
        <v>41526</v>
      </c>
      <c r="B16" s="30">
        <v>366.5</v>
      </c>
      <c r="C16" s="18">
        <f t="shared" si="4"/>
        <v>0.0444273460431448</v>
      </c>
      <c r="D16" s="18">
        <f t="shared" si="2"/>
        <v>0.0333205095323586</v>
      </c>
      <c r="E16" s="19">
        <f t="shared" si="5"/>
        <v>-0.18086644621844905</v>
      </c>
      <c r="J16" s="13">
        <f t="shared" si="3"/>
        <v>0.819133553781551</v>
      </c>
    </row>
    <row r="17" spans="1:10" ht="12.75">
      <c r="A17" s="20">
        <v>41556</v>
      </c>
      <c r="B17" s="30">
        <v>357.1</v>
      </c>
      <c r="C17" s="18">
        <f t="shared" si="4"/>
        <v>-0.025648021828103662</v>
      </c>
      <c r="D17" s="18">
        <f t="shared" si="2"/>
        <v>-0.025648021828103662</v>
      </c>
      <c r="E17" s="19">
        <f t="shared" si="5"/>
        <v>-0.2018756014859704</v>
      </c>
      <c r="J17" s="13">
        <f t="shared" si="3"/>
        <v>0.7981243985140296</v>
      </c>
    </row>
    <row r="18" spans="1:10" ht="12.75">
      <c r="A18" s="20">
        <v>41589</v>
      </c>
      <c r="B18" s="30">
        <v>349.62</v>
      </c>
      <c r="C18" s="18">
        <f aca="true" t="shared" si="6" ref="C18:C24">(B18/B17)-1</f>
        <v>-0.0209465135816298</v>
      </c>
      <c r="D18" s="18">
        <f t="shared" si="2"/>
        <v>-0.0209465135816298</v>
      </c>
      <c r="E18" s="19">
        <f aca="true" t="shared" si="7" ref="E18:E23">J18-1</f>
        <v>-0.21859352503927465</v>
      </c>
      <c r="J18" s="13">
        <f t="shared" si="3"/>
        <v>0.7814064749607254</v>
      </c>
    </row>
    <row r="19" spans="1:10" ht="12.75">
      <c r="A19" s="20">
        <v>41617</v>
      </c>
      <c r="B19" s="30">
        <v>347.92</v>
      </c>
      <c r="C19" s="18">
        <f t="shared" si="6"/>
        <v>-0.004862422058234617</v>
      </c>
      <c r="D19" s="18">
        <f t="shared" si="2"/>
        <v>-0.004862422058234617</v>
      </c>
      <c r="E19" s="19">
        <f t="shared" si="7"/>
        <v>-0.22239305311957103</v>
      </c>
      <c r="J19" s="13">
        <f t="shared" si="3"/>
        <v>0.777606946880429</v>
      </c>
    </row>
    <row r="20" spans="1:10" ht="12.75">
      <c r="A20" s="20">
        <v>41648</v>
      </c>
      <c r="B20" s="30">
        <v>341.7185</v>
      </c>
      <c r="C20" s="18">
        <f t="shared" si="6"/>
        <v>-0.017824499885031098</v>
      </c>
      <c r="D20" s="18">
        <f t="shared" si="2"/>
        <v>-0.017824499885031098</v>
      </c>
      <c r="E20" s="19">
        <f t="shared" si="7"/>
        <v>-0.23625350805484058</v>
      </c>
      <c r="J20" s="13">
        <f t="shared" si="3"/>
        <v>0.7637464919451594</v>
      </c>
    </row>
    <row r="21" spans="1:10" ht="12.75">
      <c r="A21" s="20">
        <v>41680</v>
      </c>
      <c r="B21" s="30">
        <v>354.6879</v>
      </c>
      <c r="C21" s="18">
        <f t="shared" si="6"/>
        <v>0.03795346169434777</v>
      </c>
      <c r="D21" s="18">
        <f t="shared" si="2"/>
        <v>0.028465096270760826</v>
      </c>
      <c r="E21" s="19">
        <f t="shared" si="7"/>
        <v>-0.21451339063516572</v>
      </c>
      <c r="J21" s="13">
        <f t="shared" si="3"/>
        <v>0.7854866093648343</v>
      </c>
    </row>
    <row r="22" spans="1:10" ht="12.75">
      <c r="A22" s="20">
        <v>41708</v>
      </c>
      <c r="B22" s="31">
        <v>378.0126</v>
      </c>
      <c r="C22" s="18">
        <f t="shared" si="6"/>
        <v>0.06576119456006246</v>
      </c>
      <c r="D22" s="18">
        <f t="shared" si="2"/>
        <v>0.04932089592004685</v>
      </c>
      <c r="E22" s="19">
        <f t="shared" si="7"/>
        <v>-0.17577248732809225</v>
      </c>
      <c r="H22" s="13"/>
      <c r="J22" s="13">
        <f t="shared" si="3"/>
        <v>0.8242275126719077</v>
      </c>
    </row>
    <row r="23" spans="1:10" ht="12.75">
      <c r="A23" s="20">
        <v>41738</v>
      </c>
      <c r="B23" s="31">
        <v>374.2163</v>
      </c>
      <c r="C23" s="18">
        <f t="shared" si="6"/>
        <v>-0.010042786933557313</v>
      </c>
      <c r="D23" s="18">
        <f t="shared" si="2"/>
        <v>-0.010042786933557313</v>
      </c>
      <c r="E23" s="19">
        <f t="shared" si="7"/>
        <v>-0.1840500286226321</v>
      </c>
      <c r="H23" s="13"/>
      <c r="J23" s="13">
        <f t="shared" si="3"/>
        <v>0.8159499713773679</v>
      </c>
    </row>
    <row r="24" spans="1:10" ht="12.75">
      <c r="A24" s="20">
        <v>41768</v>
      </c>
      <c r="B24" s="31">
        <v>372.5322</v>
      </c>
      <c r="C24" s="18">
        <f t="shared" si="6"/>
        <v>-0.004500338440629137</v>
      </c>
      <c r="D24" s="18">
        <f t="shared" si="2"/>
        <v>-0.004500338440629137</v>
      </c>
      <c r="E24" s="19">
        <f aca="true" t="shared" si="8" ref="E24:E30">J24-1</f>
        <v>-0.18772207964445187</v>
      </c>
      <c r="H24" s="13"/>
      <c r="J24" s="13">
        <f t="shared" si="3"/>
        <v>0.8122779203555481</v>
      </c>
    </row>
    <row r="25" spans="1:10" ht="12.75">
      <c r="A25" s="20">
        <v>41799</v>
      </c>
      <c r="B25" s="31">
        <v>361.9316</v>
      </c>
      <c r="C25" s="18">
        <f aca="true" t="shared" si="9" ref="C25:C31">(B25/B24)-1</f>
        <v>-0.02845552679741503</v>
      </c>
      <c r="D25" s="18">
        <f t="shared" si="2"/>
        <v>-0.02845552679741503</v>
      </c>
      <c r="E25" s="19">
        <f t="shared" si="8"/>
        <v>-0.2108358757740777</v>
      </c>
      <c r="H25" s="13"/>
      <c r="J25" s="13">
        <f t="shared" si="3"/>
        <v>0.7891641242259223</v>
      </c>
    </row>
    <row r="26" spans="1:10" ht="12.75">
      <c r="A26" s="20">
        <v>41829</v>
      </c>
      <c r="B26" s="31">
        <v>374.5626</v>
      </c>
      <c r="C26" s="18">
        <f t="shared" si="9"/>
        <v>0.03489885934248349</v>
      </c>
      <c r="D26" s="18">
        <f t="shared" si="2"/>
        <v>0.026174144506862618</v>
      </c>
      <c r="E26" s="19">
        <f t="shared" si="8"/>
        <v>-0.19018017994695668</v>
      </c>
      <c r="H26" s="13"/>
      <c r="J26" s="13">
        <f t="shared" si="3"/>
        <v>0.8098198200530433</v>
      </c>
    </row>
    <row r="27" spans="1:10" s="28" customFormat="1" ht="25.5">
      <c r="A27" s="23">
        <v>41862</v>
      </c>
      <c r="B27" s="24">
        <v>366.6461</v>
      </c>
      <c r="C27" s="25">
        <f t="shared" si="9"/>
        <v>-0.021135318902634648</v>
      </c>
      <c r="D27" s="25">
        <f t="shared" si="2"/>
        <v>-0.021135318902634648</v>
      </c>
      <c r="E27" s="26">
        <f t="shared" si="8"/>
        <v>-0.20729598009745198</v>
      </c>
      <c r="F27" s="29" t="s">
        <v>17</v>
      </c>
      <c r="G27" s="27"/>
      <c r="J27" s="27">
        <f t="shared" si="3"/>
        <v>0.792704019902548</v>
      </c>
    </row>
    <row r="28" spans="1:10" ht="12.75">
      <c r="A28" s="20">
        <v>41891</v>
      </c>
      <c r="B28" s="31">
        <v>346.7784</v>
      </c>
      <c r="C28" s="18">
        <f t="shared" si="9"/>
        <v>-0.05418767579963357</v>
      </c>
      <c r="D28" s="18">
        <f t="shared" si="2"/>
        <v>-0.05418767579963357</v>
      </c>
      <c r="E28" s="19">
        <f t="shared" si="8"/>
        <v>-0.25025076853299755</v>
      </c>
      <c r="H28" s="13"/>
      <c r="J28" s="27">
        <f t="shared" si="3"/>
        <v>0.7497492314670025</v>
      </c>
    </row>
    <row r="29" spans="1:10" ht="12.75">
      <c r="A29" s="20">
        <v>41921</v>
      </c>
      <c r="B29" s="31">
        <v>331.3219</v>
      </c>
      <c r="C29" s="18">
        <f t="shared" si="9"/>
        <v>-0.044571691893151244</v>
      </c>
      <c r="D29" s="18">
        <f t="shared" si="2"/>
        <v>-0.044571691893151244</v>
      </c>
      <c r="E29" s="19">
        <f t="shared" si="8"/>
        <v>-0.2836683602750717</v>
      </c>
      <c r="H29" s="13"/>
      <c r="J29" s="27">
        <f t="shared" si="3"/>
        <v>0.7163316397249283</v>
      </c>
    </row>
    <row r="30" spans="1:10" ht="12.75">
      <c r="A30" s="20">
        <v>41953</v>
      </c>
      <c r="B30" s="31">
        <v>315.9528</v>
      </c>
      <c r="C30" s="18">
        <f t="shared" si="9"/>
        <v>-0.0463872143676588</v>
      </c>
      <c r="D30" s="18">
        <f t="shared" si="2"/>
        <v>-0.0463872143676588</v>
      </c>
      <c r="E30" s="19">
        <f t="shared" si="8"/>
        <v>-0.3168969896053285</v>
      </c>
      <c r="H30" s="13"/>
      <c r="J30" s="27">
        <f t="shared" si="3"/>
        <v>0.6831030103946715</v>
      </c>
    </row>
    <row r="31" spans="1:10" ht="12.75">
      <c r="A31" s="34">
        <v>41982</v>
      </c>
      <c r="B31" s="31">
        <v>318.7668</v>
      </c>
      <c r="C31" s="18">
        <f t="shared" si="9"/>
        <v>0.008906393613223207</v>
      </c>
      <c r="D31" s="18">
        <f t="shared" si="2"/>
        <v>0.006679795209917405</v>
      </c>
      <c r="E31" s="19">
        <f aca="true" t="shared" si="10" ref="E31:E36">J31-1</f>
        <v>-0.3123340013886141</v>
      </c>
      <c r="H31" s="13"/>
      <c r="J31" s="27">
        <f t="shared" si="3"/>
        <v>0.6876659986113859</v>
      </c>
    </row>
    <row r="32" spans="1:10" ht="12.75">
      <c r="A32" s="34">
        <v>42013</v>
      </c>
      <c r="B32" s="31">
        <v>310.6915</v>
      </c>
      <c r="C32" s="18">
        <f aca="true" t="shared" si="11" ref="C32:C39">(B32/B31)-1</f>
        <v>-0.025332939314884673</v>
      </c>
      <c r="D32" s="18">
        <f t="shared" si="2"/>
        <v>-0.025332939314884673</v>
      </c>
      <c r="E32" s="19">
        <f t="shared" si="10"/>
        <v>-0.32975460240034593</v>
      </c>
      <c r="H32" s="13"/>
      <c r="J32" s="27">
        <f t="shared" si="3"/>
        <v>0.6702453975996541</v>
      </c>
    </row>
    <row r="33" spans="1:10" ht="12.75">
      <c r="A33" s="34">
        <v>42044</v>
      </c>
      <c r="B33" s="31">
        <v>315.3728</v>
      </c>
      <c r="C33" s="18">
        <f t="shared" si="11"/>
        <v>0.015067357813136173</v>
      </c>
      <c r="D33" s="18">
        <f t="shared" si="2"/>
        <v>0.01130051835985213</v>
      </c>
      <c r="E33" s="19">
        <f t="shared" si="10"/>
        <v>-0.3221804819791646</v>
      </c>
      <c r="H33" s="13"/>
      <c r="J33" s="27">
        <f t="shared" si="3"/>
        <v>0.6778195180208354</v>
      </c>
    </row>
    <row r="34" spans="1:10" ht="12.75">
      <c r="A34" s="34">
        <v>42072</v>
      </c>
      <c r="B34" s="31">
        <v>302.2308</v>
      </c>
      <c r="C34" s="18">
        <f t="shared" si="11"/>
        <v>-0.041671317247397366</v>
      </c>
      <c r="D34" s="18">
        <f t="shared" si="2"/>
        <v>-0.041671317247397366</v>
      </c>
      <c r="E34" s="19">
        <f t="shared" si="10"/>
        <v>-0.3504261141510888</v>
      </c>
      <c r="H34" s="13"/>
      <c r="J34" s="27">
        <f t="shared" si="3"/>
        <v>0.6495738858489112</v>
      </c>
    </row>
    <row r="35" spans="1:10" ht="12.75">
      <c r="A35" s="34">
        <v>42103</v>
      </c>
      <c r="B35" s="31">
        <v>305.0613</v>
      </c>
      <c r="C35" s="18">
        <f t="shared" si="11"/>
        <v>0.00936535918907011</v>
      </c>
      <c r="D35" s="18">
        <f t="shared" si="2"/>
        <v>0.007024019391802583</v>
      </c>
      <c r="E35" s="19">
        <f t="shared" si="10"/>
        <v>-0.3458634945804775</v>
      </c>
      <c r="H35" s="13"/>
      <c r="J35" s="27">
        <f t="shared" si="3"/>
        <v>0.6541365054195225</v>
      </c>
    </row>
    <row r="36" spans="1:10" ht="12.75">
      <c r="A36" s="34">
        <v>42135</v>
      </c>
      <c r="B36" s="31">
        <v>308.2485</v>
      </c>
      <c r="C36" s="18">
        <f t="shared" si="11"/>
        <v>0.010447736241863348</v>
      </c>
      <c r="D36" s="18">
        <f t="shared" si="2"/>
        <v>0.007835802181397511</v>
      </c>
      <c r="E36" s="19">
        <f t="shared" si="10"/>
        <v>-0.34073781032437944</v>
      </c>
      <c r="H36" s="13"/>
      <c r="J36" s="27">
        <f>(D36+1)*J35</f>
        <v>0.6592621896756206</v>
      </c>
    </row>
    <row r="37" spans="1:10" ht="12.75">
      <c r="A37" s="34">
        <v>42164</v>
      </c>
      <c r="B37" s="31">
        <v>307.35</v>
      </c>
      <c r="C37" s="18">
        <f t="shared" si="11"/>
        <v>-0.0029148560333625007</v>
      </c>
      <c r="D37" s="18">
        <f t="shared" si="2"/>
        <v>-0.0029148560333625007</v>
      </c>
      <c r="E37" s="19">
        <f aca="true" t="shared" si="12" ref="E37:E42">J37-1</f>
        <v>-0.3426594646955232</v>
      </c>
      <c r="H37" s="13"/>
      <c r="J37" s="27">
        <f t="shared" si="3"/>
        <v>0.6573405353044768</v>
      </c>
    </row>
    <row r="38" spans="1:10" ht="12.75">
      <c r="A38" s="34">
        <v>42194</v>
      </c>
      <c r="B38" s="31">
        <v>298.02</v>
      </c>
      <c r="C38" s="18">
        <f t="shared" si="11"/>
        <v>-0.030356271351879127</v>
      </c>
      <c r="D38" s="18">
        <f t="shared" si="2"/>
        <v>-0.030356271351879127</v>
      </c>
      <c r="E38" s="19">
        <f t="shared" si="12"/>
        <v>-0.36261387235581544</v>
      </c>
      <c r="H38" s="13"/>
      <c r="J38" s="27">
        <f aca="true" t="shared" si="13" ref="J38:J47">(D38+1)*J37</f>
        <v>0.6373861276441846</v>
      </c>
    </row>
    <row r="39" spans="1:10" ht="25.5">
      <c r="A39" s="23">
        <v>42226</v>
      </c>
      <c r="B39" s="24">
        <v>281.94</v>
      </c>
      <c r="C39" s="25">
        <f t="shared" si="11"/>
        <v>-0.05395611032816583</v>
      </c>
      <c r="D39" s="25">
        <f t="shared" si="2"/>
        <v>-0.05395611032816583</v>
      </c>
      <c r="E39" s="26">
        <f t="shared" si="12"/>
        <v>-0.3970047485806274</v>
      </c>
      <c r="F39" s="29" t="s">
        <v>17</v>
      </c>
      <c r="H39" s="13"/>
      <c r="J39" s="27">
        <f t="shared" si="13"/>
        <v>0.6029952514193726</v>
      </c>
    </row>
    <row r="40" spans="1:10" ht="12.75">
      <c r="A40" s="36">
        <v>42256</v>
      </c>
      <c r="B40" s="15">
        <v>275.43</v>
      </c>
      <c r="C40" s="18">
        <f aca="true" t="shared" si="14" ref="C40:C46">(B40/B39)-1</f>
        <v>-0.023090019153011232</v>
      </c>
      <c r="D40" s="18">
        <f t="shared" si="2"/>
        <v>-0.023090019153011232</v>
      </c>
      <c r="E40" s="19">
        <f t="shared" si="12"/>
        <v>-0.41092792048507554</v>
      </c>
      <c r="F40" s="35"/>
      <c r="H40" s="13"/>
      <c r="J40" s="27">
        <f t="shared" si="13"/>
        <v>0.5890720795149245</v>
      </c>
    </row>
    <row r="41" spans="1:10" ht="12.75">
      <c r="A41" s="36">
        <v>42286</v>
      </c>
      <c r="B41" s="15">
        <v>284.82</v>
      </c>
      <c r="C41" s="18">
        <f t="shared" si="14"/>
        <v>0.03409214682496464</v>
      </c>
      <c r="D41" s="18">
        <f t="shared" si="2"/>
        <v>0.02556911011872348</v>
      </c>
      <c r="E41" s="19">
        <f t="shared" si="12"/>
        <v>-0.395865871616093</v>
      </c>
      <c r="F41" s="35"/>
      <c r="H41" s="13"/>
      <c r="J41" s="27">
        <f t="shared" si="13"/>
        <v>0.604134128383907</v>
      </c>
    </row>
    <row r="42" spans="1:10" ht="12.75">
      <c r="A42" s="36">
        <v>42317</v>
      </c>
      <c r="B42" s="15">
        <v>268.34</v>
      </c>
      <c r="C42" s="18">
        <f t="shared" si="14"/>
        <v>-0.0578611052594622</v>
      </c>
      <c r="D42" s="18">
        <f t="shared" si="2"/>
        <v>-0.0578611052594622</v>
      </c>
      <c r="E42" s="19">
        <f t="shared" si="12"/>
        <v>-0.4308217400093477</v>
      </c>
      <c r="F42" s="35"/>
      <c r="H42" s="13"/>
      <c r="J42" s="27">
        <f t="shared" si="13"/>
        <v>0.5691782599906523</v>
      </c>
    </row>
    <row r="43" spans="1:10" ht="12.75">
      <c r="A43" s="36">
        <v>42347</v>
      </c>
      <c r="B43" s="15">
        <v>261.89</v>
      </c>
      <c r="C43" s="18">
        <f t="shared" si="14"/>
        <v>-0.024036669896400076</v>
      </c>
      <c r="D43" s="18">
        <f t="shared" si="2"/>
        <v>-0.024036669896400076</v>
      </c>
      <c r="E43" s="19">
        <f aca="true" t="shared" si="15" ref="E43:E48">J43-1</f>
        <v>-0.4445028899569504</v>
      </c>
      <c r="F43" s="35"/>
      <c r="H43" s="13"/>
      <c r="J43" s="27">
        <f t="shared" si="13"/>
        <v>0.5554971100430496</v>
      </c>
    </row>
    <row r="44" spans="1:10" ht="12.75">
      <c r="A44" s="36">
        <v>42380</v>
      </c>
      <c r="B44" s="15">
        <v>258.146</v>
      </c>
      <c r="C44" s="18">
        <f t="shared" si="14"/>
        <v>-0.014296078506242926</v>
      </c>
      <c r="D44" s="18">
        <f t="shared" si="2"/>
        <v>-0.014296078506242926</v>
      </c>
      <c r="E44" s="19">
        <f t="shared" si="15"/>
        <v>-0.4524443202521169</v>
      </c>
      <c r="F44" s="35"/>
      <c r="H44" s="13"/>
      <c r="J44" s="27">
        <f t="shared" si="13"/>
        <v>0.5475556797478831</v>
      </c>
    </row>
    <row r="45" spans="1:10" ht="12.75">
      <c r="A45" s="36">
        <v>42409</v>
      </c>
      <c r="B45" s="15">
        <v>271.5917</v>
      </c>
      <c r="C45" s="18">
        <f t="shared" si="14"/>
        <v>0.05208564145870942</v>
      </c>
      <c r="D45" s="18">
        <f t="shared" si="2"/>
        <v>0.039064231094032065</v>
      </c>
      <c r="E45" s="19">
        <f t="shared" si="15"/>
        <v>-0.43105447864159574</v>
      </c>
      <c r="F45" s="35"/>
      <c r="H45" s="13"/>
      <c r="J45" s="27">
        <f t="shared" si="13"/>
        <v>0.5689455213584043</v>
      </c>
    </row>
    <row r="46" spans="1:10" ht="12.75">
      <c r="A46" s="36">
        <v>42438</v>
      </c>
      <c r="B46" s="15">
        <v>283.1491</v>
      </c>
      <c r="C46" s="18">
        <f t="shared" si="14"/>
        <v>0.04255431959076805</v>
      </c>
      <c r="D46" s="18">
        <f t="shared" si="2"/>
        <v>0.03191573969307604</v>
      </c>
      <c r="E46" s="19">
        <f t="shared" si="15"/>
        <v>-0.4128961614823795</v>
      </c>
      <c r="F46" s="37"/>
      <c r="G46" s="38"/>
      <c r="H46" s="13"/>
      <c r="J46" s="27">
        <f t="shared" si="13"/>
        <v>0.5871038385176205</v>
      </c>
    </row>
    <row r="47" spans="1:10" ht="12.75">
      <c r="A47" s="36">
        <v>42471</v>
      </c>
      <c r="B47" s="15">
        <v>284.57</v>
      </c>
      <c r="C47" s="18">
        <f>(B47/B46)-1</f>
        <v>0.005018204189948028</v>
      </c>
      <c r="D47" s="18">
        <f t="shared" si="2"/>
        <v>0.003763653142461021</v>
      </c>
      <c r="E47" s="19">
        <f t="shared" si="15"/>
        <v>-0.4106865062755918</v>
      </c>
      <c r="F47" s="37"/>
      <c r="G47" s="38"/>
      <c r="H47" s="13"/>
      <c r="J47" s="27">
        <f t="shared" si="13"/>
        <v>0.5893134937244082</v>
      </c>
    </row>
    <row r="48" spans="1:10" ht="12.75">
      <c r="A48" s="36">
        <v>42499</v>
      </c>
      <c r="B48" s="15">
        <v>288.91</v>
      </c>
      <c r="C48" s="18">
        <f>(B48/B47)-1</f>
        <v>0.01525108057771396</v>
      </c>
      <c r="D48" s="18">
        <f t="shared" si="2"/>
        <v>0.01143831043328547</v>
      </c>
      <c r="E48" s="19">
        <f t="shared" si="15"/>
        <v>-0.4039457555918481</v>
      </c>
      <c r="F48" s="37"/>
      <c r="G48" s="38"/>
      <c r="H48" s="13"/>
      <c r="J48" s="27">
        <f aca="true" t="shared" si="16" ref="J48:J53">(D48+1)*J47</f>
        <v>0.5960542444081519</v>
      </c>
    </row>
    <row r="49" spans="1:10" ht="12.75">
      <c r="A49" s="36">
        <v>42530</v>
      </c>
      <c r="B49" s="15">
        <v>300.73</v>
      </c>
      <c r="C49" s="18">
        <f>(B49/B48)-1</f>
        <v>0.04091239486345222</v>
      </c>
      <c r="D49" s="18">
        <f aca="true" t="shared" si="17" ref="D49:D55">IF($C49&lt;0,$C49,0.75*$C49)</f>
        <v>0.030684296147589163</v>
      </c>
      <c r="E49" s="19">
        <v>-0.3857</v>
      </c>
      <c r="F49" s="35"/>
      <c r="H49" s="13"/>
      <c r="J49" s="27">
        <f t="shared" si="16"/>
        <v>0.614343749363599</v>
      </c>
    </row>
    <row r="50" spans="1:10" ht="12.75">
      <c r="A50" s="36">
        <v>42562</v>
      </c>
      <c r="B50" s="15">
        <v>305.66</v>
      </c>
      <c r="C50" s="18">
        <v>-0.0074</v>
      </c>
      <c r="D50" s="18">
        <f t="shared" si="17"/>
        <v>-0.0074</v>
      </c>
      <c r="E50" s="19">
        <v>-0.3781</v>
      </c>
      <c r="F50" s="35"/>
      <c r="H50" s="13"/>
      <c r="J50" s="27">
        <f t="shared" si="16"/>
        <v>0.6097976056183084</v>
      </c>
    </row>
    <row r="51" spans="1:10" ht="25.5">
      <c r="A51" s="23">
        <v>42591</v>
      </c>
      <c r="B51" s="24">
        <v>300.8</v>
      </c>
      <c r="C51" s="25">
        <v>-0.0215</v>
      </c>
      <c r="D51" s="25">
        <f t="shared" si="17"/>
        <v>-0.0215</v>
      </c>
      <c r="E51" s="39" t="s">
        <v>18</v>
      </c>
      <c r="F51" s="29" t="s">
        <v>17</v>
      </c>
      <c r="H51" s="13"/>
      <c r="J51" s="27">
        <f t="shared" si="16"/>
        <v>0.5966869570975148</v>
      </c>
    </row>
    <row r="52" spans="1:10" ht="12.75">
      <c r="A52" s="36">
        <v>42622</v>
      </c>
      <c r="B52" s="15">
        <v>300.33</v>
      </c>
      <c r="C52" s="18">
        <v>-0.0005</v>
      </c>
      <c r="D52" s="18">
        <f t="shared" si="17"/>
        <v>-0.0005</v>
      </c>
      <c r="E52" s="19">
        <v>-0.389</v>
      </c>
      <c r="F52" s="35"/>
      <c r="H52" s="13"/>
      <c r="J52" s="27">
        <f t="shared" si="16"/>
        <v>0.5963886136189661</v>
      </c>
    </row>
    <row r="53" spans="1:10" ht="12.75">
      <c r="A53" s="36">
        <v>42653</v>
      </c>
      <c r="B53" s="15">
        <v>294.18</v>
      </c>
      <c r="C53" s="18">
        <v>-0.0031</v>
      </c>
      <c r="D53" s="18">
        <f t="shared" si="17"/>
        <v>-0.0031</v>
      </c>
      <c r="E53" s="19">
        <v>-0.4015</v>
      </c>
      <c r="F53" s="35"/>
      <c r="H53" s="13"/>
      <c r="J53" s="27">
        <f t="shared" si="16"/>
        <v>0.5945398089167473</v>
      </c>
    </row>
    <row r="54" spans="1:10" ht="12.75">
      <c r="A54" s="36">
        <v>42683</v>
      </c>
      <c r="B54" s="15">
        <v>291.01</v>
      </c>
      <c r="C54" s="18">
        <v>-0.0455</v>
      </c>
      <c r="D54" s="18">
        <f t="shared" si="17"/>
        <v>-0.0455</v>
      </c>
      <c r="E54" s="19">
        <v>-0.4079</v>
      </c>
      <c r="F54" s="35"/>
      <c r="H54" s="13"/>
      <c r="J54" s="27">
        <f aca="true" t="shared" si="18" ref="J54:J59">(D54+1)*J53</f>
        <v>0.5674882476110353</v>
      </c>
    </row>
    <row r="55" spans="1:10" ht="12.75">
      <c r="A55" s="36">
        <v>42713</v>
      </c>
      <c r="B55" s="15">
        <v>278.59</v>
      </c>
      <c r="C55" s="18">
        <v>-0.0269</v>
      </c>
      <c r="D55" s="18">
        <f t="shared" si="17"/>
        <v>-0.0269</v>
      </c>
      <c r="E55" s="19">
        <v>-0.4332</v>
      </c>
      <c r="F55" s="35"/>
      <c r="H55" s="13"/>
      <c r="J55" s="27">
        <f t="shared" si="18"/>
        <v>0.5522228137502985</v>
      </c>
    </row>
    <row r="56" spans="1:10" ht="12.75">
      <c r="A56" s="36">
        <v>42744</v>
      </c>
      <c r="B56" s="15">
        <v>279.14</v>
      </c>
      <c r="C56" s="18">
        <v>0.0009</v>
      </c>
      <c r="D56" s="18">
        <v>0.0009</v>
      </c>
      <c r="E56" s="19">
        <v>-0.4323</v>
      </c>
      <c r="F56" s="35"/>
      <c r="H56" s="13"/>
      <c r="J56" s="27">
        <f t="shared" si="18"/>
        <v>0.5527198142826737</v>
      </c>
    </row>
    <row r="57" spans="1:10" ht="12.75">
      <c r="A57" s="36">
        <v>42775</v>
      </c>
      <c r="B57" s="15">
        <v>289.7</v>
      </c>
      <c r="C57" s="18">
        <v>0.0161</v>
      </c>
      <c r="D57" s="18">
        <v>0.0161</v>
      </c>
      <c r="E57" s="19">
        <v>-0.4162</v>
      </c>
      <c r="F57" s="35"/>
      <c r="H57" s="13"/>
      <c r="J57" s="27">
        <f t="shared" si="18"/>
        <v>0.5616186032926247</v>
      </c>
    </row>
    <row r="58" spans="1:10" ht="12.75">
      <c r="A58" s="36">
        <v>42803</v>
      </c>
      <c r="B58" s="15">
        <v>276.27</v>
      </c>
      <c r="C58" s="18">
        <v>0.0271</v>
      </c>
      <c r="D58" s="18">
        <v>0.0271</v>
      </c>
      <c r="E58" s="19">
        <v>-0.4433</v>
      </c>
      <c r="F58" s="35"/>
      <c r="H58" s="13"/>
      <c r="J58" s="27">
        <f t="shared" si="18"/>
        <v>0.5768384674418547</v>
      </c>
    </row>
    <row r="59" spans="1:10" ht="12.75">
      <c r="A59" s="36">
        <v>42835</v>
      </c>
      <c r="B59" s="15">
        <v>284.86</v>
      </c>
      <c r="C59" s="18">
        <v>0.013</v>
      </c>
      <c r="D59" s="18">
        <v>0.013</v>
      </c>
      <c r="E59" s="19">
        <v>-0.4303</v>
      </c>
      <c r="F59" s="35"/>
      <c r="H59" s="13"/>
      <c r="J59" s="27">
        <f t="shared" si="18"/>
        <v>0.5843373675185988</v>
      </c>
    </row>
    <row r="60" spans="1:10" ht="12.75">
      <c r="A60" s="36">
        <v>42864</v>
      </c>
      <c r="B60" s="15">
        <v>268.87</v>
      </c>
      <c r="C60" s="18">
        <v>-0.03</v>
      </c>
      <c r="D60" s="18">
        <v>-0.03</v>
      </c>
      <c r="E60" s="19">
        <v>-0.4603</v>
      </c>
      <c r="F60" s="35"/>
      <c r="H60" s="13"/>
      <c r="J60" s="27">
        <f aca="true" t="shared" si="19" ref="J60:J65">(D60+1)*J59</f>
        <v>0.5668072464930408</v>
      </c>
    </row>
    <row r="61" spans="1:10" ht="12.75">
      <c r="A61" s="36">
        <v>42895</v>
      </c>
      <c r="B61" s="15">
        <v>276.47</v>
      </c>
      <c r="C61" s="18">
        <v>-0.0129</v>
      </c>
      <c r="D61" s="18">
        <v>-0.0129</v>
      </c>
      <c r="E61" s="19">
        <v>-0.4504</v>
      </c>
      <c r="F61" s="35"/>
      <c r="H61" s="13"/>
      <c r="J61" s="27">
        <f t="shared" si="19"/>
        <v>0.5594954330132805</v>
      </c>
    </row>
    <row r="62" spans="1:10" ht="12.75">
      <c r="A62" s="36">
        <v>42926</v>
      </c>
      <c r="B62" s="15">
        <v>267.76</v>
      </c>
      <c r="C62" s="18">
        <v>-0.0173</v>
      </c>
      <c r="D62" s="18">
        <v>-0.0173</v>
      </c>
      <c r="E62" s="19">
        <v>-0.4677</v>
      </c>
      <c r="F62" s="35"/>
      <c r="H62" s="13"/>
      <c r="J62" s="27">
        <f t="shared" si="19"/>
        <v>0.5498161620221508</v>
      </c>
    </row>
    <row r="63" spans="1:10" ht="25.5">
      <c r="A63" s="23">
        <v>42956</v>
      </c>
      <c r="B63" s="24">
        <v>282.72</v>
      </c>
      <c r="C63" s="25">
        <v>0.0223</v>
      </c>
      <c r="D63" s="25">
        <v>0.0223</v>
      </c>
      <c r="E63" s="39" t="s">
        <v>19</v>
      </c>
      <c r="F63" s="29" t="s">
        <v>17</v>
      </c>
      <c r="H63" s="13"/>
      <c r="J63" s="27">
        <f t="shared" si="19"/>
        <v>0.5620770624352447</v>
      </c>
    </row>
    <row r="64" spans="1:10" ht="12.75">
      <c r="A64" s="36">
        <v>42989</v>
      </c>
      <c r="B64" s="15">
        <v>294.51</v>
      </c>
      <c r="C64" s="18">
        <v>0.0173</v>
      </c>
      <c r="D64" s="18">
        <v>0.0173</v>
      </c>
      <c r="E64" s="19">
        <v>-0.4281</v>
      </c>
      <c r="F64" s="35"/>
      <c r="H64" s="13"/>
      <c r="J64" s="27">
        <f t="shared" si="19"/>
        <v>0.5718009956153745</v>
      </c>
    </row>
    <row r="65" spans="1:10" ht="12.75">
      <c r="A65" s="36">
        <v>43017</v>
      </c>
      <c r="B65" s="15">
        <v>286.26</v>
      </c>
      <c r="C65" s="18">
        <v>-0.016</v>
      </c>
      <c r="D65" s="18">
        <v>-0.016</v>
      </c>
      <c r="E65" s="19">
        <v>-0.4441</v>
      </c>
      <c r="F65" s="35"/>
      <c r="H65" s="13"/>
      <c r="J65" s="27">
        <f t="shared" si="19"/>
        <v>0.5626521796855285</v>
      </c>
    </row>
    <row r="66" spans="1:10" ht="12.75">
      <c r="A66" s="36">
        <v>43048</v>
      </c>
      <c r="B66" s="15">
        <v>294.8</v>
      </c>
      <c r="C66" s="18">
        <v>0.0125</v>
      </c>
      <c r="D66" s="18">
        <v>0.0125</v>
      </c>
      <c r="E66" s="19">
        <v>-0.4316</v>
      </c>
      <c r="F66" s="35"/>
      <c r="H66" s="13"/>
      <c r="J66" s="27">
        <f aca="true" t="shared" si="20" ref="J66:J71">(D66+1)*J65</f>
        <v>0.5696853319315975</v>
      </c>
    </row>
    <row r="67" spans="1:10" ht="12.75">
      <c r="A67" s="36">
        <v>43080</v>
      </c>
      <c r="B67" s="15">
        <v>284.15</v>
      </c>
      <c r="C67" s="18">
        <v>-0.0206</v>
      </c>
      <c r="D67" s="18">
        <v>-0.0206</v>
      </c>
      <c r="E67" s="19">
        <v>-0.4522</v>
      </c>
      <c r="F67" s="35"/>
      <c r="H67" s="13"/>
      <c r="J67" s="27">
        <f t="shared" si="20"/>
        <v>0.5579498140938066</v>
      </c>
    </row>
    <row r="68" spans="1:10" ht="12.75">
      <c r="A68" s="36">
        <v>43109</v>
      </c>
      <c r="B68" s="15">
        <v>301.14</v>
      </c>
      <c r="C68" s="18">
        <v>0.0245</v>
      </c>
      <c r="D68" s="18">
        <v>0.0246</v>
      </c>
      <c r="E68" s="19">
        <v>-0.4276</v>
      </c>
      <c r="F68" s="35"/>
      <c r="H68" s="13"/>
      <c r="J68" s="27">
        <f t="shared" si="20"/>
        <v>0.5716753795205143</v>
      </c>
    </row>
    <row r="69" spans="1:10" ht="12.75">
      <c r="A69" s="36">
        <v>43140</v>
      </c>
      <c r="B69" s="15">
        <v>297.56</v>
      </c>
      <c r="C69" s="18">
        <v>-0.0068</v>
      </c>
      <c r="D69" s="18">
        <v>-0.0068</v>
      </c>
      <c r="E69" s="19">
        <v>-0.4344</v>
      </c>
      <c r="F69" s="35"/>
      <c r="H69" s="13"/>
      <c r="J69" s="27">
        <f t="shared" si="20"/>
        <v>0.5677879869397747</v>
      </c>
    </row>
    <row r="70" spans="1:10" ht="12.75">
      <c r="A70" s="36">
        <v>43168</v>
      </c>
      <c r="B70" s="15">
        <v>302.91</v>
      </c>
      <c r="C70" s="18">
        <v>0.0076</v>
      </c>
      <c r="D70" s="18">
        <v>0.0076</v>
      </c>
      <c r="E70" s="19">
        <v>-0.4268</v>
      </c>
      <c r="F70" s="35"/>
      <c r="H70" s="13"/>
      <c r="J70" s="27">
        <f t="shared" si="20"/>
        <v>0.572103175640517</v>
      </c>
    </row>
    <row r="71" spans="1:10" ht="12.75">
      <c r="A71" s="36">
        <v>43199</v>
      </c>
      <c r="B71" s="15">
        <v>306.62</v>
      </c>
      <c r="C71" s="18">
        <v>0.0053</v>
      </c>
      <c r="D71" s="18">
        <v>0.0053</v>
      </c>
      <c r="E71" s="19">
        <v>-0.4215</v>
      </c>
      <c r="F71" s="35"/>
      <c r="H71" s="13"/>
      <c r="J71" s="27">
        <f t="shared" si="20"/>
        <v>0.5751353224714119</v>
      </c>
    </row>
    <row r="72" spans="1:10" ht="12.75">
      <c r="A72" s="36">
        <v>43229</v>
      </c>
      <c r="B72" s="15">
        <v>307.43</v>
      </c>
      <c r="C72" s="18">
        <v>0.0011</v>
      </c>
      <c r="D72" s="18">
        <v>0.0011</v>
      </c>
      <c r="E72" s="19">
        <v>-0.4204</v>
      </c>
      <c r="F72" s="35"/>
      <c r="H72" s="13"/>
      <c r="J72" s="27">
        <f>(D72+1)*J71</f>
        <v>0.5757679713261304</v>
      </c>
    </row>
    <row r="73" spans="1:10" ht="12.75">
      <c r="A73" s="36">
        <v>43262</v>
      </c>
      <c r="B73" s="15">
        <v>304.11</v>
      </c>
      <c r="C73" s="18">
        <v>-0.0062</v>
      </c>
      <c r="D73" s="18">
        <v>-0.0062</v>
      </c>
      <c r="E73" s="19">
        <v>-0.4266</v>
      </c>
      <c r="F73" s="35"/>
      <c r="H73" s="13"/>
      <c r="J73" s="27">
        <f>(D73+1)*J72</f>
        <v>0.5721982099039085</v>
      </c>
    </row>
    <row r="74" spans="1:10" ht="12.75">
      <c r="A74" s="40"/>
      <c r="B74" s="41"/>
      <c r="C74" s="32"/>
      <c r="D74" s="32"/>
      <c r="E74" s="33"/>
      <c r="F74" s="35"/>
      <c r="H74" s="13"/>
      <c r="J74" s="27"/>
    </row>
    <row r="75" spans="1:10" ht="12.75">
      <c r="A75" s="5" t="s">
        <v>12</v>
      </c>
      <c r="J75" s="27"/>
    </row>
    <row r="76" spans="1:10" ht="12.75">
      <c r="A76" s="7" t="s">
        <v>16</v>
      </c>
      <c r="J76" s="13"/>
    </row>
    <row r="77" spans="1:5" ht="12.75">
      <c r="A77" s="5" t="s">
        <v>4</v>
      </c>
      <c r="B77" s="6"/>
      <c r="C77" s="5"/>
      <c r="D77" s="5"/>
      <c r="E77" s="5"/>
    </row>
    <row r="78" spans="1:5" ht="12.75">
      <c r="A78" s="5" t="s">
        <v>13</v>
      </c>
      <c r="B78" s="6"/>
      <c r="C78" s="5"/>
      <c r="D78" s="5"/>
      <c r="E78" s="5"/>
    </row>
    <row r="79" spans="1:5" ht="12.75">
      <c r="A79" s="5" t="s">
        <v>14</v>
      </c>
      <c r="B79" s="6"/>
      <c r="C79" s="5"/>
      <c r="D79" s="5"/>
      <c r="E79" s="5"/>
    </row>
    <row r="80" spans="1:5" ht="12.75">
      <c r="A80" s="5" t="s">
        <v>15</v>
      </c>
      <c r="B80" s="6"/>
      <c r="C80" s="5"/>
      <c r="D80" s="5"/>
      <c r="E80" s="5"/>
    </row>
    <row r="81" spans="1:5" ht="12.75">
      <c r="A81" s="5" t="s">
        <v>5</v>
      </c>
      <c r="B81" s="6"/>
      <c r="C81" s="5"/>
      <c r="D81" s="5"/>
      <c r="E81" s="5"/>
    </row>
    <row r="82" spans="1:5" ht="12.75">
      <c r="A82" s="7" t="s">
        <v>6</v>
      </c>
      <c r="B82" s="5"/>
      <c r="C82" s="5"/>
      <c r="D82" s="5"/>
      <c r="E82" s="5"/>
    </row>
    <row r="83" spans="1:5" ht="12.75">
      <c r="A83" s="7" t="s">
        <v>7</v>
      </c>
      <c r="B83" s="6"/>
      <c r="C83" s="5"/>
      <c r="D83" s="5"/>
      <c r="E83" s="5"/>
    </row>
    <row r="84" spans="1:5" ht="12.75">
      <c r="A84" s="8" t="s">
        <v>9</v>
      </c>
      <c r="B84" s="9"/>
      <c r="C84" s="10"/>
      <c r="D84" s="10"/>
      <c r="E84" s="11"/>
    </row>
    <row r="86" ht="12.75">
      <c r="A86" s="7"/>
    </row>
    <row r="87" ht="12.75">
      <c r="A87" s="5"/>
    </row>
    <row r="88" ht="12.75">
      <c r="A88" s="22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pojíšťovna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Kneblova</dc:creator>
  <cp:keywords/>
  <dc:description/>
  <cp:lastModifiedBy>Leiss</cp:lastModifiedBy>
  <dcterms:created xsi:type="dcterms:W3CDTF">2012-10-11T14:54:43Z</dcterms:created>
  <dcterms:modified xsi:type="dcterms:W3CDTF">2018-07-31T08:45:54Z</dcterms:modified>
  <cp:category/>
  <cp:version/>
  <cp:contentType/>
  <cp:contentStatus/>
</cp:coreProperties>
</file>